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83" activeTab="1"/>
  </bookViews>
  <sheets>
    <sheet name="Свод 024 -23 год" sheetId="1" r:id="rId1"/>
    <sheet name="Свод 052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<sst xmlns="http://schemas.openxmlformats.org/spreadsheetml/2006/main" count="74" uniqueCount="38">
  <si>
    <t>Итого</t>
  </si>
  <si>
    <t>Курс</t>
  </si>
  <si>
    <t>Заработная плата в месяц</t>
  </si>
  <si>
    <t>Доплата</t>
  </si>
  <si>
    <t>За квалификационную категорию</t>
  </si>
  <si>
    <t>Кл. рук 50%</t>
  </si>
  <si>
    <t>Зав.каб  25%</t>
  </si>
  <si>
    <t>За работу с детьми с ООП 40%</t>
  </si>
  <si>
    <t>Педагог-мастер 50%</t>
  </si>
  <si>
    <t>Педагог-исследователь 40%</t>
  </si>
  <si>
    <t>Педагог-эксперт 35%</t>
  </si>
  <si>
    <t>Педагог-модератор 30%</t>
  </si>
  <si>
    <t>Наименование 
специальности</t>
  </si>
  <si>
    <t>БЮДЖЕТ 024</t>
  </si>
  <si>
    <t>Кол-во групп</t>
  </si>
  <si>
    <t>Кол-во студентов</t>
  </si>
  <si>
    <t>К-во
час в месяц</t>
  </si>
  <si>
    <t>Проверка тетрадей сумма</t>
  </si>
  <si>
    <t>Кол-во ставок</t>
  </si>
  <si>
    <t>БЮДЖЕТ 052</t>
  </si>
  <si>
    <t>10130300-Организация питания  3W10130302-Повар</t>
  </si>
  <si>
    <t>07161600-Механизация сельского хозяйства    3W07161603-Тракторист-машинист с/х производства</t>
  </si>
  <si>
    <t>07161600-Механизация сельского хозяйства  3W07161603-Тракторист-машинист сельскохозяйств. Производства</t>
  </si>
  <si>
    <t>Директор</t>
  </si>
  <si>
    <t>Н.Ермагамбетов</t>
  </si>
  <si>
    <t>Гл.бухгалтер</t>
  </si>
  <si>
    <t>Ж.Мусабаева</t>
  </si>
  <si>
    <t>ВСЕГО</t>
  </si>
  <si>
    <t xml:space="preserve">За проведение внеурочных мероприятий педагогам физической культуры </t>
  </si>
  <si>
    <t>Заработная плата в месяц с учетом повышения на 100 % ДО</t>
  </si>
  <si>
    <t>Заработная плата в месяц с учетом повышения на 100% ДО</t>
  </si>
  <si>
    <t>04110100 Учёт и аудит 3W07161603 "Бухгалтер-кассир"</t>
  </si>
  <si>
    <t>07320100 Строительство и эксплуатация зданий и сооружений /3W07320105 Мастер отделочник строительных работ</t>
  </si>
  <si>
    <t>Свод тарификационных списков в разрезе специальностей и курсов на 2023-2024 учебный год</t>
  </si>
  <si>
    <t>Надбавка 10% (без поправочного коэффициента)</t>
  </si>
  <si>
    <t>Надбавка 10% (с поправочным коэффициентом)</t>
  </si>
  <si>
    <t>Всего 
заработная плата в месяц (без поправочного коэффициента)</t>
  </si>
  <si>
    <t>Всего 
заработная плата в месяц (с поправочным коэффициентом)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</si>
</sst>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000"/>
    <numFmt numFmtId="178" formatCode="0.000000"/>
    <numFmt numFmtId="179" formatCode="0.0000000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mmm/yyyy"/>
    <numFmt numFmtId="187" formatCode="#,##0\ _₽"/>
    <numFmt numFmtId="188" formatCode="#,##0.0\ _₽"/>
    <numFmt numFmtId="189" formatCode="#,##0.0"/>
    <numFmt numFmtId="190" formatCode="dd/mm/yy;@"/>
    <numFmt numFmtId="191" formatCode="0_ ;\-0\ "/>
    <numFmt numFmtId="192" formatCode="#,##0.00\ _₽"/>
    <numFmt numFmtId="193" formatCode="#,##0.000\ _₽"/>
    <numFmt numFmtId="194" formatCode="#,##0.0000\ _₽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C00000"/>
      <name val="Times New Roman"/>
      <family val="1"/>
    </font>
    <font>
      <sz val="10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9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54" fillId="31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187" fontId="0" fillId="0" borderId="0" xfId="0" applyNumberFormat="1" applyAlignment="1">
      <alignment/>
    </xf>
    <xf numFmtId="1" fontId="4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51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1" fontId="5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74" fontId="51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6" fillId="31" borderId="13" xfId="0" applyFont="1" applyFill="1" applyBorder="1" applyAlignment="1">
      <alignment horizontal="center" vertical="center" wrapText="1"/>
    </xf>
    <xf numFmtId="0" fontId="56" fillId="31" borderId="11" xfId="0" applyFont="1" applyFill="1" applyBorder="1" applyAlignment="1">
      <alignment horizontal="center" vertical="center" wrapText="1"/>
    </xf>
    <xf numFmtId="0" fontId="56" fillId="31" borderId="14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B1:X27"/>
  <sheetViews>
    <sheetView zoomScale="98" zoomScaleNormal="98" zoomScalePageLayoutView="0" workbookViewId="0" topLeftCell="A1">
      <selection activeCell="V6" sqref="V6:V11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23.375" style="0" customWidth="1"/>
    <col min="4" max="4" width="5.75390625" style="0" customWidth="1"/>
    <col min="5" max="5" width="5.625" style="0" customWidth="1"/>
    <col min="6" max="6" width="7.875" style="0" customWidth="1"/>
    <col min="7" max="7" width="10.00390625" style="0" customWidth="1"/>
    <col min="8" max="8" width="11.00390625" style="0" customWidth="1"/>
    <col min="9" max="9" width="6.375" style="0" hidden="1" customWidth="1"/>
    <col min="10" max="10" width="6.25390625" style="0" hidden="1" customWidth="1"/>
    <col min="11" max="11" width="8.75390625" style="0" customWidth="1"/>
    <col min="12" max="12" width="9.625" style="0" customWidth="1"/>
    <col min="13" max="13" width="8.125" style="0" customWidth="1"/>
    <col min="14" max="14" width="7.125" style="0" customWidth="1"/>
    <col min="15" max="15" width="8.25390625" style="0" customWidth="1"/>
    <col min="16" max="16" width="7.375" style="0" hidden="1" customWidth="1"/>
    <col min="17" max="17" width="10.75390625" style="0" customWidth="1"/>
    <col min="18" max="18" width="11.75390625" style="0" customWidth="1"/>
    <col min="19" max="19" width="9.875" style="0" customWidth="1"/>
    <col min="20" max="20" width="12.125" style="0" customWidth="1"/>
    <col min="21" max="21" width="12.00390625" style="0" customWidth="1"/>
    <col min="22" max="22" width="12.125" style="0" customWidth="1"/>
  </cols>
  <sheetData>
    <row r="1" spans="2:22" ht="29.25" customHeight="1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2" ht="21" customHeight="1">
      <c r="B2" s="72" t="s">
        <v>1</v>
      </c>
      <c r="C2" s="72" t="s">
        <v>12</v>
      </c>
      <c r="D2" s="73" t="s">
        <v>13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:22" ht="15.75" customHeight="1">
      <c r="B3" s="72"/>
      <c r="C3" s="72"/>
      <c r="D3" s="74" t="s">
        <v>14</v>
      </c>
      <c r="E3" s="72" t="s">
        <v>15</v>
      </c>
      <c r="F3" s="78" t="s">
        <v>16</v>
      </c>
      <c r="G3" s="72" t="s">
        <v>2</v>
      </c>
      <c r="H3" s="72" t="s">
        <v>29</v>
      </c>
      <c r="I3" s="84" t="s">
        <v>3</v>
      </c>
      <c r="J3" s="84"/>
      <c r="K3" s="84"/>
      <c r="L3" s="84"/>
      <c r="M3" s="84"/>
      <c r="N3" s="84"/>
      <c r="O3" s="84"/>
      <c r="P3" s="84"/>
      <c r="Q3" s="75" t="s">
        <v>28</v>
      </c>
      <c r="R3" s="79" t="s">
        <v>34</v>
      </c>
      <c r="S3" s="79" t="s">
        <v>35</v>
      </c>
      <c r="T3" s="79" t="s">
        <v>36</v>
      </c>
      <c r="U3" s="79" t="s">
        <v>37</v>
      </c>
      <c r="V3" s="70" t="s">
        <v>0</v>
      </c>
    </row>
    <row r="4" spans="2:22" ht="29.25" customHeight="1">
      <c r="B4" s="72"/>
      <c r="C4" s="72"/>
      <c r="D4" s="74"/>
      <c r="E4" s="72"/>
      <c r="F4" s="78"/>
      <c r="G4" s="72"/>
      <c r="H4" s="72"/>
      <c r="I4" s="86" t="s">
        <v>4</v>
      </c>
      <c r="J4" s="87"/>
      <c r="K4" s="87"/>
      <c r="L4" s="88"/>
      <c r="M4" s="89" t="s">
        <v>5</v>
      </c>
      <c r="N4" s="90" t="s">
        <v>6</v>
      </c>
      <c r="O4" s="90" t="s">
        <v>17</v>
      </c>
      <c r="P4" s="91" t="s">
        <v>7</v>
      </c>
      <c r="Q4" s="76"/>
      <c r="R4" s="80"/>
      <c r="S4" s="80"/>
      <c r="T4" s="80"/>
      <c r="U4" s="82"/>
      <c r="V4" s="70"/>
    </row>
    <row r="5" spans="2:22" ht="111.75" customHeight="1">
      <c r="B5" s="72"/>
      <c r="C5" s="72"/>
      <c r="D5" s="74"/>
      <c r="E5" s="72"/>
      <c r="F5" s="78"/>
      <c r="G5" s="72"/>
      <c r="H5" s="72"/>
      <c r="I5" s="5" t="s">
        <v>8</v>
      </c>
      <c r="J5" s="5" t="s">
        <v>9</v>
      </c>
      <c r="K5" s="5" t="s">
        <v>10</v>
      </c>
      <c r="L5" s="5" t="s">
        <v>11</v>
      </c>
      <c r="M5" s="89"/>
      <c r="N5" s="90"/>
      <c r="O5" s="90"/>
      <c r="P5" s="91"/>
      <c r="Q5" s="77"/>
      <c r="R5" s="81"/>
      <c r="S5" s="81"/>
      <c r="T5" s="81"/>
      <c r="U5" s="83"/>
      <c r="V5" s="70"/>
    </row>
    <row r="6" spans="2:24" ht="42" customHeight="1">
      <c r="B6" s="6">
        <v>1</v>
      </c>
      <c r="C6" s="7" t="s">
        <v>20</v>
      </c>
      <c r="D6" s="14">
        <v>1</v>
      </c>
      <c r="E6" s="6">
        <v>14</v>
      </c>
      <c r="F6" s="8">
        <v>160</v>
      </c>
      <c r="G6" s="9">
        <v>252946.5</v>
      </c>
      <c r="H6" s="9">
        <f>G6</f>
        <v>252946.5</v>
      </c>
      <c r="I6" s="9"/>
      <c r="J6" s="9"/>
      <c r="K6" s="9">
        <v>31519</v>
      </c>
      <c r="L6" s="9">
        <v>40759</v>
      </c>
      <c r="M6" s="9">
        <v>8849</v>
      </c>
      <c r="N6" s="9">
        <v>4424</v>
      </c>
      <c r="O6" s="9">
        <v>8082</v>
      </c>
      <c r="P6" s="9"/>
      <c r="Q6" s="9"/>
      <c r="R6" s="9">
        <v>25295</v>
      </c>
      <c r="S6" s="9">
        <f aca="true" t="shared" si="0" ref="S6:S11">R6</f>
        <v>25295</v>
      </c>
      <c r="T6" s="9">
        <f aca="true" t="shared" si="1" ref="T6:T11">G6+M6+N6+O6+P6+R6</f>
        <v>299596.5</v>
      </c>
      <c r="U6" s="9">
        <f aca="true" t="shared" si="2" ref="U6:U11">H6+I6+J6+K6+L6+S6</f>
        <v>350519.5</v>
      </c>
      <c r="V6" s="94">
        <f aca="true" t="shared" si="3" ref="V6:V11">T6+U6</f>
        <v>650116</v>
      </c>
      <c r="W6" s="2"/>
      <c r="X6" s="37"/>
    </row>
    <row r="7" spans="2:24" ht="42" customHeight="1">
      <c r="B7" s="6">
        <v>2</v>
      </c>
      <c r="C7" s="7" t="s">
        <v>20</v>
      </c>
      <c r="D7" s="14">
        <v>1</v>
      </c>
      <c r="E7" s="6">
        <v>10</v>
      </c>
      <c r="F7" s="8">
        <v>98.2</v>
      </c>
      <c r="G7" s="9">
        <v>148124</v>
      </c>
      <c r="H7" s="9">
        <f>G7</f>
        <v>148124</v>
      </c>
      <c r="I7" s="9"/>
      <c r="J7" s="9"/>
      <c r="K7" s="9"/>
      <c r="L7" s="9">
        <v>15448</v>
      </c>
      <c r="M7" s="9"/>
      <c r="N7" s="9"/>
      <c r="O7" s="9">
        <v>708</v>
      </c>
      <c r="P7" s="9"/>
      <c r="Q7" s="9"/>
      <c r="R7" s="9">
        <v>14812</v>
      </c>
      <c r="S7" s="9">
        <f t="shared" si="0"/>
        <v>14812</v>
      </c>
      <c r="T7" s="9">
        <f t="shared" si="1"/>
        <v>163644</v>
      </c>
      <c r="U7" s="9">
        <f t="shared" si="2"/>
        <v>178384</v>
      </c>
      <c r="V7" s="94">
        <f t="shared" si="3"/>
        <v>342028</v>
      </c>
      <c r="W7" s="2"/>
      <c r="X7" s="37"/>
    </row>
    <row r="8" spans="2:24" ht="53.25" customHeight="1">
      <c r="B8" s="6">
        <v>1</v>
      </c>
      <c r="C8" s="7" t="s">
        <v>21</v>
      </c>
      <c r="D8" s="14">
        <v>1</v>
      </c>
      <c r="E8" s="6">
        <v>13</v>
      </c>
      <c r="F8" s="8">
        <v>160</v>
      </c>
      <c r="G8" s="9">
        <v>253383</v>
      </c>
      <c r="H8" s="9">
        <f>G8</f>
        <v>253383</v>
      </c>
      <c r="I8" s="9"/>
      <c r="J8" s="9"/>
      <c r="K8" s="9">
        <v>31291</v>
      </c>
      <c r="L8" s="9">
        <v>59842</v>
      </c>
      <c r="M8" s="9">
        <v>8849</v>
      </c>
      <c r="N8" s="9"/>
      <c r="O8" s="9">
        <v>8082</v>
      </c>
      <c r="P8" s="9"/>
      <c r="Q8" s="9"/>
      <c r="R8" s="9">
        <v>25338</v>
      </c>
      <c r="S8" s="9">
        <f t="shared" si="0"/>
        <v>25338</v>
      </c>
      <c r="T8" s="9">
        <f t="shared" si="1"/>
        <v>295652</v>
      </c>
      <c r="U8" s="9">
        <f t="shared" si="2"/>
        <v>369854</v>
      </c>
      <c r="V8" s="94">
        <f t="shared" si="3"/>
        <v>665506</v>
      </c>
      <c r="W8" s="2"/>
      <c r="X8" s="37"/>
    </row>
    <row r="9" spans="2:24" ht="53.25" customHeight="1">
      <c r="B9" s="6">
        <v>2</v>
      </c>
      <c r="C9" s="7" t="s">
        <v>21</v>
      </c>
      <c r="D9" s="14">
        <v>1</v>
      </c>
      <c r="E9" s="6">
        <v>23</v>
      </c>
      <c r="F9" s="8">
        <v>85.6</v>
      </c>
      <c r="G9" s="9">
        <v>130722.3</v>
      </c>
      <c r="H9" s="9">
        <f>G9</f>
        <v>130722.3</v>
      </c>
      <c r="I9" s="9"/>
      <c r="J9" s="9"/>
      <c r="K9" s="9"/>
      <c r="L9" s="9">
        <v>68613</v>
      </c>
      <c r="M9" s="9"/>
      <c r="N9" s="9"/>
      <c r="O9" s="9">
        <v>708</v>
      </c>
      <c r="P9" s="9"/>
      <c r="Q9" s="9"/>
      <c r="R9" s="9">
        <v>13072</v>
      </c>
      <c r="S9" s="9">
        <f t="shared" si="0"/>
        <v>13072</v>
      </c>
      <c r="T9" s="9">
        <f t="shared" si="1"/>
        <v>144502.3</v>
      </c>
      <c r="U9" s="9">
        <f t="shared" si="2"/>
        <v>212407.3</v>
      </c>
      <c r="V9" s="94">
        <f t="shared" si="3"/>
        <v>356909.6</v>
      </c>
      <c r="W9" s="2"/>
      <c r="X9" s="37"/>
    </row>
    <row r="10" spans="2:24" ht="46.5" customHeight="1">
      <c r="B10" s="6">
        <v>1</v>
      </c>
      <c r="C10" s="7" t="s">
        <v>31</v>
      </c>
      <c r="D10" s="14">
        <v>1</v>
      </c>
      <c r="E10" s="6">
        <v>24</v>
      </c>
      <c r="F10" s="8">
        <v>102.6</v>
      </c>
      <c r="G10" s="9">
        <v>164150.5</v>
      </c>
      <c r="H10" s="9">
        <v>164151</v>
      </c>
      <c r="I10" s="9"/>
      <c r="J10" s="9"/>
      <c r="K10" s="9"/>
      <c r="L10" s="11">
        <v>11703</v>
      </c>
      <c r="M10" s="9">
        <v>8849</v>
      </c>
      <c r="N10" s="9">
        <v>4424</v>
      </c>
      <c r="O10" s="9"/>
      <c r="P10" s="9"/>
      <c r="Q10" s="9"/>
      <c r="R10" s="9">
        <v>16415</v>
      </c>
      <c r="S10" s="9">
        <f t="shared" si="0"/>
        <v>16415</v>
      </c>
      <c r="T10" s="9">
        <f t="shared" si="1"/>
        <v>193838.5</v>
      </c>
      <c r="U10" s="9">
        <f t="shared" si="2"/>
        <v>192269</v>
      </c>
      <c r="V10" s="94">
        <f t="shared" si="3"/>
        <v>386107.5</v>
      </c>
      <c r="W10" s="2"/>
      <c r="X10" s="37"/>
    </row>
    <row r="11" spans="2:24" ht="70.5" customHeight="1">
      <c r="B11" s="6">
        <v>1</v>
      </c>
      <c r="C11" s="7" t="s">
        <v>32</v>
      </c>
      <c r="D11" s="14">
        <v>1</v>
      </c>
      <c r="E11" s="6">
        <v>14</v>
      </c>
      <c r="F11" s="8">
        <v>82.6</v>
      </c>
      <c r="G11" s="9">
        <v>131627</v>
      </c>
      <c r="H11" s="9">
        <v>131627</v>
      </c>
      <c r="I11" s="9"/>
      <c r="J11" s="9"/>
      <c r="K11" s="9"/>
      <c r="L11" s="9">
        <v>11703</v>
      </c>
      <c r="M11" s="9"/>
      <c r="N11" s="9"/>
      <c r="O11" s="9"/>
      <c r="P11" s="9"/>
      <c r="Q11" s="9"/>
      <c r="R11" s="9">
        <v>13163</v>
      </c>
      <c r="S11" s="9">
        <f t="shared" si="0"/>
        <v>13163</v>
      </c>
      <c r="T11" s="9">
        <f t="shared" si="1"/>
        <v>144790</v>
      </c>
      <c r="U11" s="9">
        <f t="shared" si="2"/>
        <v>156493</v>
      </c>
      <c r="V11" s="94">
        <f t="shared" si="3"/>
        <v>301283</v>
      </c>
      <c r="W11" s="2"/>
      <c r="X11" s="37"/>
    </row>
    <row r="12" spans="2:24" ht="19.5" customHeight="1">
      <c r="B12" s="84" t="s">
        <v>0</v>
      </c>
      <c r="C12" s="84"/>
      <c r="D12" s="12">
        <f>SUM(D6:D11)</f>
        <v>6</v>
      </c>
      <c r="E12" s="12">
        <f>SUM(E6:E11)</f>
        <v>98</v>
      </c>
      <c r="F12" s="67">
        <f>SUM(F6:F11)</f>
        <v>689</v>
      </c>
      <c r="G12" s="12">
        <f aca="true" t="shared" si="4" ref="G12:V12">SUM(G6:G11)</f>
        <v>1080953.3</v>
      </c>
      <c r="H12" s="12">
        <f t="shared" si="4"/>
        <v>1080953.8</v>
      </c>
      <c r="I12" s="12">
        <f t="shared" si="4"/>
        <v>0</v>
      </c>
      <c r="J12" s="12">
        <f t="shared" si="4"/>
        <v>0</v>
      </c>
      <c r="K12" s="12">
        <f t="shared" si="4"/>
        <v>62810</v>
      </c>
      <c r="L12" s="12">
        <f t="shared" si="4"/>
        <v>208068</v>
      </c>
      <c r="M12" s="12">
        <f t="shared" si="4"/>
        <v>26547</v>
      </c>
      <c r="N12" s="12">
        <f t="shared" si="4"/>
        <v>8848</v>
      </c>
      <c r="O12" s="12">
        <f t="shared" si="4"/>
        <v>17580</v>
      </c>
      <c r="P12" s="12">
        <f t="shared" si="4"/>
        <v>0</v>
      </c>
      <c r="Q12" s="12">
        <f t="shared" si="4"/>
        <v>0</v>
      </c>
      <c r="R12" s="12">
        <f t="shared" si="4"/>
        <v>108095</v>
      </c>
      <c r="S12" s="12">
        <f t="shared" si="4"/>
        <v>108095</v>
      </c>
      <c r="T12" s="12">
        <f t="shared" si="4"/>
        <v>1242023.3</v>
      </c>
      <c r="U12" s="12">
        <f t="shared" si="4"/>
        <v>1459926.8</v>
      </c>
      <c r="V12" s="12">
        <f t="shared" si="4"/>
        <v>2701950.1</v>
      </c>
      <c r="W12" s="66">
        <f>'Свод 052 (2)'!V8</f>
        <v>559824</v>
      </c>
      <c r="X12" s="2">
        <f>SUM(V12:W12)</f>
        <v>3261774.1</v>
      </c>
    </row>
    <row r="13" spans="2:22" ht="49.5" customHeight="1">
      <c r="B13" s="6"/>
      <c r="C13" s="41" t="s">
        <v>28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7">
        <v>17697</v>
      </c>
      <c r="R13" s="7"/>
      <c r="S13" s="7"/>
      <c r="T13" s="7"/>
      <c r="U13" s="27">
        <f>Q13</f>
        <v>17697</v>
      </c>
      <c r="V13" s="27">
        <f>T13+U13</f>
        <v>17697</v>
      </c>
    </row>
    <row r="14" spans="2:22" ht="18" customHeight="1">
      <c r="B14" s="24"/>
      <c r="C14" s="27" t="s">
        <v>27</v>
      </c>
      <c r="D14" s="26">
        <f>D12</f>
        <v>6</v>
      </c>
      <c r="E14" s="26">
        <f aca="true" t="shared" si="5" ref="E14:S14">E12</f>
        <v>98</v>
      </c>
      <c r="F14" s="25">
        <f t="shared" si="5"/>
        <v>689</v>
      </c>
      <c r="G14" s="26">
        <f t="shared" si="5"/>
        <v>1080953.3</v>
      </c>
      <c r="H14" s="26">
        <f t="shared" si="5"/>
        <v>1080953.8</v>
      </c>
      <c r="I14" s="26">
        <f t="shared" si="5"/>
        <v>0</v>
      </c>
      <c r="J14" s="26">
        <f t="shared" si="5"/>
        <v>0</v>
      </c>
      <c r="K14" s="26">
        <f t="shared" si="5"/>
        <v>62810</v>
      </c>
      <c r="L14" s="26">
        <f t="shared" si="5"/>
        <v>208068</v>
      </c>
      <c r="M14" s="26">
        <f t="shared" si="5"/>
        <v>26547</v>
      </c>
      <c r="N14" s="26">
        <f t="shared" si="5"/>
        <v>8848</v>
      </c>
      <c r="O14" s="26">
        <f t="shared" si="5"/>
        <v>17580</v>
      </c>
      <c r="P14" s="26">
        <f t="shared" si="5"/>
        <v>0</v>
      </c>
      <c r="Q14" s="26">
        <f>Q12+Q13</f>
        <v>17697</v>
      </c>
      <c r="R14" s="26">
        <f>R12</f>
        <v>108095</v>
      </c>
      <c r="S14" s="26">
        <f t="shared" si="5"/>
        <v>108095</v>
      </c>
      <c r="T14" s="26">
        <f>T12</f>
        <v>1242023.3</v>
      </c>
      <c r="U14" s="26">
        <f>U12+U13</f>
        <v>1477623.8</v>
      </c>
      <c r="V14" s="26">
        <f>V12+V13</f>
        <v>2719647.1</v>
      </c>
    </row>
    <row r="15" spans="2:22" ht="18" customHeight="1">
      <c r="B15" s="17"/>
      <c r="C15" s="51"/>
      <c r="D15" s="52"/>
      <c r="E15" s="52"/>
      <c r="F15" s="51"/>
      <c r="G15" s="53"/>
      <c r="H15" s="54"/>
      <c r="I15" s="52"/>
      <c r="J15" s="52"/>
      <c r="K15" s="53"/>
      <c r="L15" s="53"/>
      <c r="M15" s="54"/>
      <c r="N15" s="54"/>
      <c r="O15" s="53"/>
      <c r="P15" s="52"/>
      <c r="Q15" s="55"/>
      <c r="R15" s="53"/>
      <c r="S15" s="53"/>
      <c r="T15" s="53"/>
      <c r="U15" s="53"/>
      <c r="V15" s="55"/>
    </row>
    <row r="16" spans="2:22" ht="12.75">
      <c r="B16" s="85" t="s">
        <v>18</v>
      </c>
      <c r="C16" s="85"/>
      <c r="D16" s="18"/>
      <c r="E16" s="18"/>
      <c r="F16" s="56">
        <f>F14/72</f>
        <v>9.569444444444445</v>
      </c>
      <c r="G16" s="47"/>
      <c r="H16" s="47"/>
      <c r="I16" s="47"/>
      <c r="J16" s="47"/>
      <c r="K16" s="47"/>
      <c r="L16" s="47"/>
      <c r="M16" s="47"/>
      <c r="N16" s="47"/>
      <c r="O16" s="20"/>
      <c r="P16" s="19"/>
      <c r="Q16" s="19"/>
      <c r="R16" s="47"/>
      <c r="S16" s="47"/>
      <c r="T16" s="47"/>
      <c r="U16" s="47"/>
      <c r="V16" s="57"/>
    </row>
    <row r="17" spans="2:22" ht="12.75">
      <c r="B17" s="18"/>
      <c r="C17" s="18"/>
      <c r="D17" s="19"/>
      <c r="E17" s="19"/>
      <c r="F17" s="58"/>
      <c r="G17" s="47"/>
      <c r="H17" s="54"/>
      <c r="I17" s="19"/>
      <c r="J17" s="19"/>
      <c r="K17" s="59"/>
      <c r="L17" s="47"/>
      <c r="M17" s="19"/>
      <c r="N17" s="19"/>
      <c r="O17" s="60"/>
      <c r="P17" s="19"/>
      <c r="Q17" s="19"/>
      <c r="R17" s="47"/>
      <c r="S17" s="47"/>
      <c r="T17" s="47"/>
      <c r="U17" s="47"/>
      <c r="V17" s="57"/>
    </row>
    <row r="18" spans="2:22" ht="15.75">
      <c r="B18" s="19"/>
      <c r="C18" s="21"/>
      <c r="D18" s="21"/>
      <c r="E18" s="21"/>
      <c r="F18" s="64">
        <f>F14</f>
        <v>689</v>
      </c>
      <c r="G18" s="42"/>
      <c r="H18" s="54"/>
      <c r="I18" s="21"/>
      <c r="J18" s="21"/>
      <c r="K18" s="44"/>
      <c r="L18" s="42"/>
      <c r="M18" s="22"/>
      <c r="N18" s="22"/>
      <c r="O18" s="45"/>
      <c r="P18" s="22"/>
      <c r="Q18" s="22"/>
      <c r="R18" s="46"/>
      <c r="S18" s="46"/>
      <c r="T18" s="47"/>
      <c r="U18" s="47"/>
      <c r="V18" s="57"/>
    </row>
    <row r="19" spans="2:22" ht="15.75">
      <c r="B19" s="18"/>
      <c r="C19" s="61" t="s">
        <v>23</v>
      </c>
      <c r="D19" s="18"/>
      <c r="E19" s="18"/>
      <c r="F19" s="18">
        <f>'Свод 052 (2)'!F10</f>
        <v>152.6</v>
      </c>
      <c r="G19" s="18"/>
      <c r="H19" s="61" t="s">
        <v>24</v>
      </c>
      <c r="I19" s="18"/>
      <c r="J19" s="18"/>
      <c r="K19" s="18"/>
      <c r="L19" s="48"/>
      <c r="M19" s="18"/>
      <c r="N19" s="18"/>
      <c r="O19" s="48"/>
      <c r="P19" s="18"/>
      <c r="Q19" s="18"/>
      <c r="R19" s="48"/>
      <c r="S19" s="48"/>
      <c r="T19" s="48"/>
      <c r="U19" s="48"/>
      <c r="V19" s="62"/>
    </row>
    <row r="20" spans="2:22" ht="15.75">
      <c r="B20" s="18"/>
      <c r="C20" s="61"/>
      <c r="D20" s="18"/>
      <c r="E20" s="18"/>
      <c r="F20" s="65">
        <f>SUM(F18:F19)</f>
        <v>841.6</v>
      </c>
      <c r="G20" s="18"/>
      <c r="H20" s="61"/>
      <c r="I20" s="18"/>
      <c r="J20" s="18"/>
      <c r="K20" s="18"/>
      <c r="L20" s="48"/>
      <c r="M20" s="18"/>
      <c r="N20" s="18"/>
      <c r="O20" s="48"/>
      <c r="P20" s="18"/>
      <c r="Q20" s="18"/>
      <c r="R20" s="48"/>
      <c r="S20" s="48"/>
      <c r="T20" s="48"/>
      <c r="U20" s="48"/>
      <c r="V20" s="62"/>
    </row>
    <row r="21" spans="2:22" ht="15.75">
      <c r="B21" s="18"/>
      <c r="C21" s="61" t="s">
        <v>25</v>
      </c>
      <c r="D21" s="18"/>
      <c r="E21" s="18"/>
      <c r="F21" s="18"/>
      <c r="G21" s="18"/>
      <c r="H21" s="61" t="s">
        <v>26</v>
      </c>
      <c r="I21" s="18"/>
      <c r="J21" s="18"/>
      <c r="K21" s="18"/>
      <c r="L21" s="62"/>
      <c r="M21" s="62"/>
      <c r="N21" s="62"/>
      <c r="O21" s="48"/>
      <c r="P21" s="18"/>
      <c r="Q21" s="18"/>
      <c r="R21" s="48"/>
      <c r="S21" s="48"/>
      <c r="T21" s="48"/>
      <c r="U21" s="48"/>
      <c r="V21" s="48"/>
    </row>
    <row r="22" spans="2:22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62"/>
    </row>
    <row r="23" spans="2:22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2"/>
    </row>
    <row r="24" spans="2:22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3"/>
      <c r="U24" s="18"/>
      <c r="V24" s="62"/>
    </row>
    <row r="25" spans="2:22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3"/>
      <c r="U25" s="18"/>
      <c r="V25" s="62"/>
    </row>
    <row r="26" spans="20:22" ht="12.75">
      <c r="T26" s="37"/>
      <c r="V26" s="40"/>
    </row>
    <row r="27" ht="12.75">
      <c r="V27" s="40"/>
    </row>
  </sheetData>
  <sheetProtection/>
  <mergeCells count="23">
    <mergeCell ref="B16:C16"/>
    <mergeCell ref="I4:L4"/>
    <mergeCell ref="M4:M5"/>
    <mergeCell ref="N4:N5"/>
    <mergeCell ref="O4:O5"/>
    <mergeCell ref="P4:P5"/>
    <mergeCell ref="B12:C12"/>
    <mergeCell ref="S3:S5"/>
    <mergeCell ref="T3:T5"/>
    <mergeCell ref="U3:U5"/>
    <mergeCell ref="H3:H5"/>
    <mergeCell ref="I3:P3"/>
    <mergeCell ref="R3:R5"/>
    <mergeCell ref="V3:V5"/>
    <mergeCell ref="B1:V1"/>
    <mergeCell ref="B2:B5"/>
    <mergeCell ref="C2:C5"/>
    <mergeCell ref="D2:V2"/>
    <mergeCell ref="D3:D5"/>
    <mergeCell ref="Q3:Q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B1:W20"/>
  <sheetViews>
    <sheetView tabSelected="1" zoomScale="130" zoomScaleNormal="130" zoomScalePageLayoutView="0" workbookViewId="0" topLeftCell="B1">
      <selection activeCell="C7" sqref="C7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19.00390625" style="0" customWidth="1"/>
    <col min="4" max="5" width="6.25390625" style="0" customWidth="1"/>
    <col min="6" max="6" width="7.625" style="0" customWidth="1"/>
    <col min="7" max="7" width="9.375" style="0" customWidth="1"/>
    <col min="8" max="8" width="9.875" style="0" customWidth="1"/>
    <col min="9" max="9" width="7.00390625" style="0" customWidth="1"/>
    <col min="10" max="10" width="8.125" style="0" customWidth="1"/>
    <col min="11" max="11" width="7.625" style="0" customWidth="1"/>
    <col min="12" max="12" width="9.00390625" style="0" customWidth="1"/>
    <col min="13" max="13" width="8.00390625" style="0" customWidth="1"/>
    <col min="14" max="14" width="7.00390625" style="0" customWidth="1"/>
    <col min="15" max="15" width="8.00390625" style="0" customWidth="1"/>
    <col min="16" max="16" width="0.12890625" style="0" customWidth="1"/>
    <col min="17" max="17" width="10.75390625" style="0" customWidth="1"/>
    <col min="18" max="19" width="8.75390625" style="0" customWidth="1"/>
    <col min="20" max="20" width="9.375" style="0" customWidth="1"/>
    <col min="21" max="21" width="9.75390625" style="0" customWidth="1"/>
    <col min="22" max="22" width="12.75390625" style="0" customWidth="1"/>
  </cols>
  <sheetData>
    <row r="1" spans="2:22" ht="39" customHeight="1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2" ht="21" customHeight="1">
      <c r="B2" s="72" t="s">
        <v>1</v>
      </c>
      <c r="C2" s="72" t="s">
        <v>12</v>
      </c>
      <c r="D2" s="73" t="s">
        <v>19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:22" ht="15.75" customHeight="1">
      <c r="B3" s="72"/>
      <c r="C3" s="72"/>
      <c r="D3" s="74" t="s">
        <v>14</v>
      </c>
      <c r="E3" s="72" t="s">
        <v>15</v>
      </c>
      <c r="F3" s="78" t="s">
        <v>16</v>
      </c>
      <c r="G3" s="72" t="s">
        <v>2</v>
      </c>
      <c r="H3" s="72" t="s">
        <v>30</v>
      </c>
      <c r="I3" s="69" t="s">
        <v>3</v>
      </c>
      <c r="J3" s="69"/>
      <c r="K3" s="69"/>
      <c r="L3" s="69"/>
      <c r="M3" s="69"/>
      <c r="N3" s="69"/>
      <c r="O3" s="69"/>
      <c r="P3" s="69"/>
      <c r="Q3" s="75" t="s">
        <v>28</v>
      </c>
      <c r="R3" s="79" t="s">
        <v>34</v>
      </c>
      <c r="S3" s="79" t="s">
        <v>35</v>
      </c>
      <c r="T3" s="79" t="s">
        <v>36</v>
      </c>
      <c r="U3" s="79" t="s">
        <v>37</v>
      </c>
      <c r="V3" s="70" t="s">
        <v>0</v>
      </c>
    </row>
    <row r="4" spans="2:22" ht="15.75" customHeight="1">
      <c r="B4" s="72"/>
      <c r="C4" s="72"/>
      <c r="D4" s="74"/>
      <c r="E4" s="72"/>
      <c r="F4" s="78"/>
      <c r="G4" s="72"/>
      <c r="H4" s="72"/>
      <c r="I4" s="93" t="s">
        <v>4</v>
      </c>
      <c r="J4" s="93"/>
      <c r="K4" s="93"/>
      <c r="L4" s="93"/>
      <c r="M4" s="89" t="s">
        <v>5</v>
      </c>
      <c r="N4" s="90" t="s">
        <v>6</v>
      </c>
      <c r="O4" s="90" t="s">
        <v>17</v>
      </c>
      <c r="P4" s="91" t="s">
        <v>7</v>
      </c>
      <c r="Q4" s="76"/>
      <c r="R4" s="80"/>
      <c r="S4" s="80"/>
      <c r="T4" s="80"/>
      <c r="U4" s="82"/>
      <c r="V4" s="70"/>
    </row>
    <row r="5" spans="2:22" ht="86.25" customHeight="1">
      <c r="B5" s="72"/>
      <c r="C5" s="72"/>
      <c r="D5" s="74"/>
      <c r="E5" s="72"/>
      <c r="F5" s="78"/>
      <c r="G5" s="72"/>
      <c r="H5" s="72"/>
      <c r="I5" s="5" t="s">
        <v>8</v>
      </c>
      <c r="J5" s="5" t="s">
        <v>9</v>
      </c>
      <c r="K5" s="5" t="s">
        <v>10</v>
      </c>
      <c r="L5" s="5" t="s">
        <v>11</v>
      </c>
      <c r="M5" s="89"/>
      <c r="N5" s="90"/>
      <c r="O5" s="90"/>
      <c r="P5" s="91"/>
      <c r="Q5" s="77"/>
      <c r="R5" s="81"/>
      <c r="S5" s="81"/>
      <c r="T5" s="81"/>
      <c r="U5" s="83"/>
      <c r="V5" s="70"/>
    </row>
    <row r="6" spans="2:22" ht="102">
      <c r="B6" s="6">
        <v>3</v>
      </c>
      <c r="C6" s="7" t="s">
        <v>22</v>
      </c>
      <c r="D6" s="14">
        <v>1</v>
      </c>
      <c r="E6" s="6">
        <v>17</v>
      </c>
      <c r="F6" s="8">
        <v>56.6</v>
      </c>
      <c r="G6" s="9">
        <v>86043</v>
      </c>
      <c r="H6" s="9">
        <f>G6</f>
        <v>86043</v>
      </c>
      <c r="I6" s="9"/>
      <c r="J6" s="9"/>
      <c r="K6" s="9"/>
      <c r="L6" s="9">
        <v>39065</v>
      </c>
      <c r="M6" s="9"/>
      <c r="N6" s="9"/>
      <c r="O6" s="9"/>
      <c r="P6" s="9"/>
      <c r="Q6" s="9"/>
      <c r="R6" s="9">
        <v>8604</v>
      </c>
      <c r="S6" s="9">
        <v>8604</v>
      </c>
      <c r="T6" s="9">
        <f>G6+M6+N6+O6+R6</f>
        <v>94647</v>
      </c>
      <c r="U6" s="9">
        <f>H6+I6+J6+K6+L6+S6</f>
        <v>133712</v>
      </c>
      <c r="V6" s="10">
        <f>U6+T6</f>
        <v>228359</v>
      </c>
    </row>
    <row r="7" spans="2:23" ht="38.25">
      <c r="B7" s="6">
        <v>3</v>
      </c>
      <c r="C7" s="16" t="s">
        <v>20</v>
      </c>
      <c r="D7" s="14">
        <v>1</v>
      </c>
      <c r="E7" s="6">
        <v>23</v>
      </c>
      <c r="F7" s="8">
        <v>96</v>
      </c>
      <c r="G7" s="9">
        <v>144313</v>
      </c>
      <c r="H7" s="9">
        <f>G7</f>
        <v>144313</v>
      </c>
      <c r="I7" s="9"/>
      <c r="J7" s="9"/>
      <c r="K7" s="9"/>
      <c r="L7" s="9">
        <v>9553</v>
      </c>
      <c r="M7" s="9"/>
      <c r="N7" s="9">
        <v>4424</v>
      </c>
      <c r="O7" s="9"/>
      <c r="P7" s="9"/>
      <c r="Q7" s="9"/>
      <c r="R7" s="9">
        <v>14431</v>
      </c>
      <c r="S7" s="9">
        <v>14431</v>
      </c>
      <c r="T7" s="9">
        <f>G7+M7+N7+O7+R7</f>
        <v>163168</v>
      </c>
      <c r="U7" s="9">
        <f>H7+I7+J7+K7+L7+S7</f>
        <v>168297</v>
      </c>
      <c r="V7" s="10">
        <f>U7+T7</f>
        <v>331465</v>
      </c>
      <c r="W7" s="37"/>
    </row>
    <row r="8" spans="2:22" ht="12.75">
      <c r="B8" s="84" t="s">
        <v>0</v>
      </c>
      <c r="C8" s="84"/>
      <c r="D8" s="12">
        <f aca="true" t="shared" si="0" ref="D8:V8">SUM(D6:D7)</f>
        <v>2</v>
      </c>
      <c r="E8" s="12">
        <f t="shared" si="0"/>
        <v>40</v>
      </c>
      <c r="F8" s="13">
        <f t="shared" si="0"/>
        <v>152.6</v>
      </c>
      <c r="G8" s="10">
        <f t="shared" si="0"/>
        <v>230356</v>
      </c>
      <c r="H8" s="10">
        <f t="shared" si="0"/>
        <v>230356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48618</v>
      </c>
      <c r="M8" s="10">
        <f t="shared" si="0"/>
        <v>0</v>
      </c>
      <c r="N8" s="10">
        <f t="shared" si="0"/>
        <v>4424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23035</v>
      </c>
      <c r="S8" s="10">
        <f t="shared" si="0"/>
        <v>23035</v>
      </c>
      <c r="T8" s="10">
        <f t="shared" si="0"/>
        <v>257815</v>
      </c>
      <c r="U8" s="10">
        <f t="shared" si="0"/>
        <v>302009</v>
      </c>
      <c r="V8" s="10">
        <f t="shared" si="0"/>
        <v>559824</v>
      </c>
    </row>
    <row r="9" spans="2:22" ht="63.75">
      <c r="B9" s="30">
        <v>1</v>
      </c>
      <c r="C9" s="35" t="s">
        <v>28</v>
      </c>
      <c r="D9" s="28"/>
      <c r="E9" s="28"/>
      <c r="F9" s="28"/>
      <c r="G9" s="28"/>
      <c r="H9" s="16"/>
      <c r="I9" s="16"/>
      <c r="J9" s="16"/>
      <c r="K9" s="16"/>
      <c r="L9" s="16"/>
      <c r="M9" s="28"/>
      <c r="N9" s="28"/>
      <c r="O9" s="28"/>
      <c r="P9" s="28"/>
      <c r="Q9" s="29">
        <v>17697</v>
      </c>
      <c r="R9" s="28"/>
      <c r="S9" s="28"/>
      <c r="T9" s="28"/>
      <c r="U9" s="29">
        <f>Q9</f>
        <v>17697</v>
      </c>
      <c r="V9" s="29">
        <f>T9+U9</f>
        <v>17697</v>
      </c>
    </row>
    <row r="10" spans="2:22" s="34" customFormat="1" ht="23.25" customHeight="1">
      <c r="B10" s="24"/>
      <c r="C10" s="27" t="s">
        <v>27</v>
      </c>
      <c r="D10" s="49">
        <f>D8</f>
        <v>2</v>
      </c>
      <c r="E10" s="68">
        <f>E8</f>
        <v>40</v>
      </c>
      <c r="F10" s="68">
        <f>F8</f>
        <v>152.6</v>
      </c>
      <c r="G10" s="49">
        <f>G8</f>
        <v>230356</v>
      </c>
      <c r="H10" s="49">
        <f aca="true" t="shared" si="1" ref="H10:T10">H8</f>
        <v>230356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48618</v>
      </c>
      <c r="M10" s="49">
        <f t="shared" si="1"/>
        <v>0</v>
      </c>
      <c r="N10" s="49">
        <f t="shared" si="1"/>
        <v>4424</v>
      </c>
      <c r="O10" s="49">
        <f t="shared" si="1"/>
        <v>0</v>
      </c>
      <c r="P10" s="49">
        <f t="shared" si="1"/>
        <v>0</v>
      </c>
      <c r="Q10" s="49">
        <f>Q8+Q9</f>
        <v>17697</v>
      </c>
      <c r="R10" s="49">
        <f t="shared" si="1"/>
        <v>23035</v>
      </c>
      <c r="S10" s="49">
        <f t="shared" si="1"/>
        <v>23035</v>
      </c>
      <c r="T10" s="49">
        <f t="shared" si="1"/>
        <v>257815</v>
      </c>
      <c r="U10" s="49">
        <f>U8+U9</f>
        <v>319706</v>
      </c>
      <c r="V10" s="49">
        <f>V8+V9</f>
        <v>577521</v>
      </c>
    </row>
    <row r="11" spans="2:22" ht="12.75">
      <c r="B11" s="31"/>
      <c r="C11" s="32"/>
      <c r="D11" s="33"/>
      <c r="E11" s="33"/>
      <c r="F11" s="33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38"/>
      <c r="V11" s="38"/>
    </row>
    <row r="12" spans="7:22" ht="12.75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12.75">
      <c r="B13" s="92" t="s">
        <v>18</v>
      </c>
      <c r="C13" s="92"/>
      <c r="D13" s="1"/>
      <c r="E13" s="1"/>
      <c r="F13" s="50">
        <f>F10/72</f>
        <v>2.1194444444444445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12.75">
      <c r="B14" s="36"/>
      <c r="C14" s="36"/>
      <c r="D14" s="1"/>
      <c r="E14" s="1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2.75">
      <c r="B15" s="36"/>
      <c r="C15" s="36"/>
      <c r="D15" s="1"/>
      <c r="E15" s="1"/>
      <c r="F15" s="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1:22" ht="15.75">
      <c r="K16" s="23"/>
      <c r="L16" s="23"/>
      <c r="M16" s="19"/>
      <c r="N16" s="19"/>
      <c r="O16" s="19"/>
      <c r="P16" s="19"/>
      <c r="Q16" s="19"/>
      <c r="R16" s="19"/>
      <c r="S16" s="19"/>
      <c r="T16" s="1"/>
      <c r="U16" s="1"/>
      <c r="V16" s="1"/>
    </row>
    <row r="17" spans="3:7" ht="15.75">
      <c r="C17" s="15" t="s">
        <v>23</v>
      </c>
      <c r="D17" s="15"/>
      <c r="E17" s="15"/>
      <c r="G17" s="15" t="s">
        <v>24</v>
      </c>
    </row>
    <row r="19" spans="3:7" ht="15.75">
      <c r="C19" s="15" t="s">
        <v>25</v>
      </c>
      <c r="D19" s="15"/>
      <c r="E19" s="15"/>
      <c r="G19" s="15" t="s">
        <v>26</v>
      </c>
    </row>
    <row r="20" spans="9:10" ht="15.75">
      <c r="I20" s="23"/>
      <c r="J20" s="23"/>
    </row>
  </sheetData>
  <sheetProtection/>
  <mergeCells count="23">
    <mergeCell ref="B13:C13"/>
    <mergeCell ref="I4:L4"/>
    <mergeCell ref="M4:M5"/>
    <mergeCell ref="N4:N5"/>
    <mergeCell ref="O4:O5"/>
    <mergeCell ref="P4:P5"/>
    <mergeCell ref="B8:C8"/>
    <mergeCell ref="Q3:Q5"/>
    <mergeCell ref="R3:R5"/>
    <mergeCell ref="S3:S5"/>
    <mergeCell ref="T3:T5"/>
    <mergeCell ref="U3:U5"/>
    <mergeCell ref="V3:V5"/>
    <mergeCell ref="B1:V1"/>
    <mergeCell ref="B2:B5"/>
    <mergeCell ref="C2:C5"/>
    <mergeCell ref="D2:V2"/>
    <mergeCell ref="D3:D5"/>
    <mergeCell ref="E3:E5"/>
    <mergeCell ref="F3:F5"/>
    <mergeCell ref="G3:G5"/>
    <mergeCell ref="H3:H5"/>
    <mergeCell ref="I3:P3"/>
  </mergeCells>
  <printOptions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2023-10-03T12:20:34Z</cp:lastPrinted>
  <dcterms:created xsi:type="dcterms:W3CDTF">2005-08-15T11:49:35Z</dcterms:created>
  <dcterms:modified xsi:type="dcterms:W3CDTF">2023-10-09T09:21:42Z</dcterms:modified>
  <cp:category/>
  <cp:version/>
  <cp:contentType/>
  <cp:contentStatus/>
</cp:coreProperties>
</file>